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" l="1"/>
  <c r="G31" i="3"/>
  <c r="R25" i="3"/>
  <c r="Q25" i="3"/>
  <c r="R24" i="3"/>
  <c r="Q24" i="3"/>
  <c r="P24" i="3"/>
  <c r="O24" i="3"/>
  <c r="H24" i="3"/>
  <c r="G24" i="3"/>
  <c r="Q21" i="3"/>
  <c r="R21" i="3"/>
  <c r="R20" i="3"/>
  <c r="Q20" i="3"/>
  <c r="P21" i="3"/>
  <c r="P20" i="3"/>
  <c r="O21" i="3"/>
  <c r="O20" i="3"/>
  <c r="K21" i="3"/>
  <c r="J21" i="3"/>
  <c r="I21" i="3"/>
  <c r="H23" i="3"/>
  <c r="G23" i="3"/>
  <c r="H21" i="3"/>
  <c r="G21" i="3"/>
  <c r="H20" i="3"/>
  <c r="G20" i="3"/>
  <c r="I26" i="2" l="1"/>
  <c r="H26" i="2"/>
  <c r="G26" i="2"/>
  <c r="F26" i="2"/>
  <c r="I21" i="2" l="1"/>
  <c r="F30" i="2" l="1"/>
  <c r="G30" i="2"/>
  <c r="B24" i="3" l="1"/>
  <c r="N30" i="2" l="1"/>
  <c r="M30" i="2"/>
  <c r="L30" i="2"/>
  <c r="K30" i="2"/>
  <c r="J30" i="2"/>
  <c r="I30" i="2"/>
  <c r="H30" i="2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  <c r="H34" i="3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<sst xmlns="http://schemas.openxmlformats.org/spreadsheetml/2006/main" count="127" uniqueCount="72">
  <si>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</si>
  <si>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</si>
  <si>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</si>
  <si>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</si>
  <si>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</si>
  <si>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</si>
  <si>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</si>
  <si>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</si>
  <si>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</si>
  <si>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</si>
  <si>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</si>
  <si>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</si>
  <si>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</si>
  <si>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</si>
  <si>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</si>
  <si>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</si>
  <si>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</si>
  <si>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</si>
  <si>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</si>
  <si>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</si>
  <si>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</si>
  <si>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</si>
  <si>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</si>
  <si>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</si>
  <si>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</si>
  <si>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</si>
  <si>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</si>
  <si>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</si>
  <si>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</si>
  <si>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</si>
  <si>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</si>
  <si>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</si>
  <si>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</si>
  <si>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</si>
  <si>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</si>
  <si>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</si>
  <si>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</si>
  <si>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</si>
  <si>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</si>
  <si>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</si>
  <si>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</si>
  <si>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</si>
  <si>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</si>
  <si>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</si>
  <si>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</si>
  <si>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</si>
  <si>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</si>
  <si>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</si>
  <si>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</si>
  <si>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</si>
  <si>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</si>
  <si>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</si>
  <si>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</si>
  <si>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</si>
  <si>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</si>
  <si>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</si>
  <si>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</si>
  <si>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</si>
  <si>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</si>
  <si>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</si>
  <si>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</si>
  <si>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</si>
  <si>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</si>
  <si>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</si>
  <si>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</si>
  <si>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</si>
  <si>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</si>
  <si>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</si>
  <si>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</si>
  <si>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</si>
  <si>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май 2020 г.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</si>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</sst>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40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1" fontId="7" fillId="3" borderId="35" xfId="0" applyNumberFormat="1" applyFont="1" applyFill="1" applyBorder="1" applyAlignment="1">
      <alignment horizontal="center" vertical="center"/>
    </xf>
    <xf numFmtId="1" fontId="7" fillId="3" borderId="34" xfId="0" applyNumberFormat="1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3" borderId="21" xfId="0" applyFont="1" applyFill="1" applyBorder="1"/>
    <xf numFmtId="0" fontId="1" fillId="0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3" borderId="37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1" fontId="13" fillId="3" borderId="38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4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42" xfId="0" applyNumberFormat="1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40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9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O15" sqref="O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32" t="s">
        <v>67</v>
      </c>
      <c r="C8" s="133"/>
      <c r="D8" s="133"/>
      <c r="E8" s="133"/>
      <c r="F8" s="133"/>
      <c r="G8" s="133"/>
      <c r="H8" s="133"/>
      <c r="I8" s="133"/>
      <c r="J8" s="133"/>
      <c r="K8" s="134"/>
    </row>
    <row r="9" spans="2:17" ht="19.5" customHeight="1" x14ac:dyDescent="0.25">
      <c r="B9" s="135" t="s">
        <v>54</v>
      </c>
      <c r="C9" s="136"/>
      <c r="D9" s="136"/>
      <c r="E9" s="136"/>
      <c r="F9" s="136"/>
      <c r="G9" s="136"/>
      <c r="H9" s="136"/>
      <c r="I9" s="136"/>
      <c r="J9" s="136"/>
      <c r="K9" s="137"/>
    </row>
    <row r="10" spans="2:17" ht="15.75" customHeight="1" x14ac:dyDescent="0.3">
      <c r="B10" s="138" t="s">
        <v>68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2:17" ht="18" x14ac:dyDescent="0.25">
      <c r="B11" s="141" t="s">
        <v>15</v>
      </c>
      <c r="C11" s="142"/>
      <c r="D11" s="142"/>
      <c r="E11" s="142"/>
      <c r="F11" s="142"/>
      <c r="G11" s="142"/>
      <c r="H11" s="142"/>
      <c r="I11" s="142"/>
      <c r="J11" s="142"/>
      <c r="K11" s="14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1" t="s">
        <v>0</v>
      </c>
      <c r="C15" s="131" t="s">
        <v>1</v>
      </c>
      <c r="D15" s="131"/>
      <c r="E15" s="131" t="s">
        <v>4</v>
      </c>
      <c r="F15" s="131"/>
      <c r="G15" s="131"/>
      <c r="H15" s="131" t="s">
        <v>5</v>
      </c>
      <c r="I15" s="131"/>
      <c r="J15" s="131" t="s">
        <v>6</v>
      </c>
      <c r="K15" s="131"/>
      <c r="L15" s="2"/>
      <c r="M15" s="2"/>
      <c r="N15" s="2"/>
      <c r="O15" s="2"/>
      <c r="P15" s="2"/>
      <c r="Q15" s="3"/>
    </row>
    <row r="16" spans="2:17" ht="70.5" customHeight="1" x14ac:dyDescent="0.25">
      <c r="B16" s="131"/>
      <c r="C16" s="131" t="s">
        <v>2</v>
      </c>
      <c r="D16" s="131" t="s">
        <v>3</v>
      </c>
      <c r="E16" s="131" t="s">
        <v>7</v>
      </c>
      <c r="F16" s="131"/>
      <c r="G16" s="131" t="s">
        <v>10</v>
      </c>
      <c r="H16" s="131" t="s">
        <v>11</v>
      </c>
      <c r="I16" s="131" t="s">
        <v>12</v>
      </c>
      <c r="J16" s="131" t="s">
        <v>13</v>
      </c>
      <c r="K16" s="13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1"/>
      <c r="C17" s="131"/>
      <c r="D17" s="131"/>
      <c r="E17" s="5" t="s">
        <v>8</v>
      </c>
      <c r="F17" s="5" t="s">
        <v>9</v>
      </c>
      <c r="G17" s="131"/>
      <c r="H17" s="131"/>
      <c r="I17" s="131"/>
      <c r="J17" s="131"/>
      <c r="K17" s="13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1" zoomScale="110" zoomScaleNormal="100" zoomScaleSheetLayoutView="110" workbookViewId="0">
      <selection activeCell="H26" sqref="H26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32" t="s">
        <v>65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4"/>
    </row>
    <row r="10" spans="2:14" ht="18" x14ac:dyDescent="0.25">
      <c r="B10" s="135" t="s">
        <v>64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6"/>
    </row>
    <row r="11" spans="2:14" ht="18.75" x14ac:dyDescent="0.3">
      <c r="B11" s="187" t="s">
        <v>66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</row>
    <row r="12" spans="2:14" ht="18" x14ac:dyDescent="0.25">
      <c r="B12" s="190" t="s">
        <v>38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2" t="s">
        <v>71</v>
      </c>
      <c r="N14" s="4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3" t="s">
        <v>16</v>
      </c>
      <c r="C16" s="193" t="s">
        <v>17</v>
      </c>
      <c r="D16" s="193"/>
      <c r="E16" s="195"/>
      <c r="F16" s="196" t="s">
        <v>18</v>
      </c>
      <c r="G16" s="197"/>
      <c r="H16" s="196" t="s">
        <v>21</v>
      </c>
      <c r="I16" s="197"/>
      <c r="J16" s="196" t="s">
        <v>22</v>
      </c>
      <c r="K16" s="198"/>
      <c r="L16" s="198"/>
      <c r="M16" s="198"/>
      <c r="N16" s="197"/>
    </row>
    <row r="17" spans="2:14" x14ac:dyDescent="0.25">
      <c r="B17" s="193"/>
      <c r="C17" s="193"/>
      <c r="D17" s="193"/>
      <c r="E17" s="195"/>
      <c r="F17" s="199" t="s">
        <v>19</v>
      </c>
      <c r="G17" s="200" t="s">
        <v>20</v>
      </c>
      <c r="H17" s="199" t="s">
        <v>19</v>
      </c>
      <c r="I17" s="200" t="s">
        <v>20</v>
      </c>
      <c r="J17" s="199" t="str">
        <f>F17</f>
        <v>количество</v>
      </c>
      <c r="K17" s="193" t="str">
        <f>I17</f>
        <v>объем, м3/час</v>
      </c>
      <c r="L17" s="193" t="s">
        <v>23</v>
      </c>
      <c r="M17" s="193"/>
      <c r="N17" s="200"/>
    </row>
    <row r="18" spans="2:14" ht="42.75" x14ac:dyDescent="0.25">
      <c r="B18" s="193"/>
      <c r="C18" s="193"/>
      <c r="D18" s="193"/>
      <c r="E18" s="195"/>
      <c r="F18" s="199"/>
      <c r="G18" s="200"/>
      <c r="H18" s="199"/>
      <c r="I18" s="200"/>
      <c r="J18" s="199"/>
      <c r="K18" s="193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4"/>
      <c r="C19" s="194">
        <v>1</v>
      </c>
      <c r="D19" s="194"/>
      <c r="E19" s="201"/>
      <c r="F19" s="53">
        <v>2</v>
      </c>
      <c r="G19" s="54">
        <v>3</v>
      </c>
      <c r="H19" s="53">
        <v>4</v>
      </c>
      <c r="I19" s="54">
        <v>5</v>
      </c>
      <c r="J19" s="53">
        <v>6</v>
      </c>
      <c r="K19" s="22">
        <v>7</v>
      </c>
      <c r="L19" s="22">
        <v>8</v>
      </c>
      <c r="M19" s="22">
        <v>9</v>
      </c>
      <c r="N19" s="54">
        <v>10</v>
      </c>
    </row>
    <row r="20" spans="2:14" ht="15.75" thickBot="1" x14ac:dyDescent="0.3">
      <c r="B20" s="43">
        <v>1</v>
      </c>
      <c r="C20" s="155" t="s">
        <v>27</v>
      </c>
      <c r="D20" s="156"/>
      <c r="E20" s="157"/>
      <c r="F20" s="55"/>
      <c r="G20" s="56"/>
      <c r="H20" s="55"/>
      <c r="I20" s="56"/>
      <c r="J20" s="55"/>
      <c r="K20" s="57"/>
      <c r="L20" s="57"/>
      <c r="M20" s="57"/>
      <c r="N20" s="56"/>
    </row>
    <row r="21" spans="2:14" x14ac:dyDescent="0.25">
      <c r="B21" s="44">
        <v>2</v>
      </c>
      <c r="C21" s="158" t="s">
        <v>28</v>
      </c>
      <c r="D21" s="161" t="s">
        <v>31</v>
      </c>
      <c r="E21" s="47" t="s">
        <v>33</v>
      </c>
      <c r="F21" s="163">
        <v>57</v>
      </c>
      <c r="G21" s="165">
        <v>259.887</v>
      </c>
      <c r="H21" s="153">
        <v>53</v>
      </c>
      <c r="I21" s="167">
        <f>260-15</f>
        <v>245</v>
      </c>
      <c r="J21" s="153">
        <v>3</v>
      </c>
      <c r="K21" s="169">
        <v>14.9</v>
      </c>
      <c r="L21" s="202">
        <v>0</v>
      </c>
      <c r="M21" s="202">
        <v>0</v>
      </c>
      <c r="N21" s="206">
        <v>3</v>
      </c>
    </row>
    <row r="22" spans="2:14" ht="30" x14ac:dyDescent="0.25">
      <c r="B22" s="45">
        <v>3</v>
      </c>
      <c r="C22" s="159"/>
      <c r="D22" s="162"/>
      <c r="E22" s="48" t="s">
        <v>34</v>
      </c>
      <c r="F22" s="164"/>
      <c r="G22" s="166"/>
      <c r="H22" s="154"/>
      <c r="I22" s="168"/>
      <c r="J22" s="154"/>
      <c r="K22" s="170"/>
      <c r="L22" s="203"/>
      <c r="M22" s="203"/>
      <c r="N22" s="207"/>
    </row>
    <row r="23" spans="2:14" x14ac:dyDescent="0.25">
      <c r="B23" s="45">
        <v>4</v>
      </c>
      <c r="C23" s="159"/>
      <c r="D23" s="175" t="s">
        <v>32</v>
      </c>
      <c r="E23" s="49" t="s">
        <v>33</v>
      </c>
      <c r="F23" s="177">
        <v>18</v>
      </c>
      <c r="G23" s="179">
        <v>123</v>
      </c>
      <c r="H23" s="171">
        <v>18</v>
      </c>
      <c r="I23" s="181">
        <v>123</v>
      </c>
      <c r="J23" s="171">
        <v>0</v>
      </c>
      <c r="K23" s="173">
        <v>0</v>
      </c>
      <c r="L23" s="208">
        <v>0</v>
      </c>
      <c r="M23" s="208">
        <v>0</v>
      </c>
      <c r="N23" s="210">
        <v>0</v>
      </c>
    </row>
    <row r="24" spans="2:14" ht="30.75" thickBot="1" x14ac:dyDescent="0.3">
      <c r="B24" s="46">
        <v>5</v>
      </c>
      <c r="C24" s="160"/>
      <c r="D24" s="176"/>
      <c r="E24" s="50" t="s">
        <v>34</v>
      </c>
      <c r="F24" s="178"/>
      <c r="G24" s="180"/>
      <c r="H24" s="172"/>
      <c r="I24" s="182"/>
      <c r="J24" s="172"/>
      <c r="K24" s="174"/>
      <c r="L24" s="209"/>
      <c r="M24" s="209"/>
      <c r="N24" s="211"/>
    </row>
    <row r="25" spans="2:14" ht="30" x14ac:dyDescent="0.25">
      <c r="B25" s="44">
        <v>6</v>
      </c>
      <c r="C25" s="158" t="s">
        <v>29</v>
      </c>
      <c r="D25" s="27" t="s">
        <v>31</v>
      </c>
      <c r="E25" s="51" t="s">
        <v>34</v>
      </c>
      <c r="F25" s="107">
        <v>0</v>
      </c>
      <c r="G25" s="108">
        <v>0</v>
      </c>
      <c r="H25" s="109">
        <v>0</v>
      </c>
      <c r="I25" s="110">
        <v>0</v>
      </c>
      <c r="J25" s="109">
        <v>0</v>
      </c>
      <c r="K25" s="111">
        <v>0</v>
      </c>
      <c r="L25" s="112">
        <v>0</v>
      </c>
      <c r="M25" s="112">
        <v>0</v>
      </c>
      <c r="N25" s="113">
        <v>0</v>
      </c>
    </row>
    <row r="26" spans="2:14" ht="30.75" thickBot="1" x14ac:dyDescent="0.3">
      <c r="B26" s="46">
        <v>7</v>
      </c>
      <c r="C26" s="160"/>
      <c r="D26" s="28" t="s">
        <v>32</v>
      </c>
      <c r="E26" s="52" t="s">
        <v>34</v>
      </c>
      <c r="F26" s="114">
        <f>6+1</f>
        <v>7</v>
      </c>
      <c r="G26" s="115">
        <f>705.596+262</f>
        <v>967.596</v>
      </c>
      <c r="H26" s="116">
        <f>4+1</f>
        <v>5</v>
      </c>
      <c r="I26" s="117">
        <f>628.996+262</f>
        <v>890.99599999999998</v>
      </c>
      <c r="J26" s="116">
        <v>2</v>
      </c>
      <c r="K26" s="118">
        <v>338.6</v>
      </c>
      <c r="L26" s="119">
        <v>1</v>
      </c>
      <c r="M26" s="119">
        <v>0</v>
      </c>
      <c r="N26" s="120">
        <v>1</v>
      </c>
    </row>
    <row r="27" spans="2:14" ht="30" x14ac:dyDescent="0.25">
      <c r="B27" s="44">
        <v>8</v>
      </c>
      <c r="C27" s="158" t="s">
        <v>30</v>
      </c>
      <c r="D27" s="27" t="s">
        <v>31</v>
      </c>
      <c r="E27" s="51" t="s">
        <v>34</v>
      </c>
      <c r="F27" s="107">
        <v>0</v>
      </c>
      <c r="G27" s="121">
        <v>0</v>
      </c>
      <c r="H27" s="109">
        <v>0</v>
      </c>
      <c r="I27" s="113">
        <v>0</v>
      </c>
      <c r="J27" s="109">
        <v>0</v>
      </c>
      <c r="K27" s="112">
        <v>0</v>
      </c>
      <c r="L27" s="112">
        <v>0</v>
      </c>
      <c r="M27" s="112">
        <v>0</v>
      </c>
      <c r="N27" s="113">
        <v>0</v>
      </c>
    </row>
    <row r="28" spans="2:14" ht="30.75" thickBot="1" x14ac:dyDescent="0.3">
      <c r="B28" s="46">
        <v>9</v>
      </c>
      <c r="C28" s="160"/>
      <c r="D28" s="28" t="s">
        <v>32</v>
      </c>
      <c r="E28" s="52" t="s">
        <v>34</v>
      </c>
      <c r="F28" s="114">
        <v>1</v>
      </c>
      <c r="G28" s="122">
        <v>895.6</v>
      </c>
      <c r="H28" s="116">
        <v>0</v>
      </c>
      <c r="I28" s="120">
        <v>0</v>
      </c>
      <c r="J28" s="116">
        <v>1</v>
      </c>
      <c r="K28" s="119">
        <v>895.6</v>
      </c>
      <c r="L28" s="119">
        <v>1</v>
      </c>
      <c r="M28" s="119">
        <v>0</v>
      </c>
      <c r="N28" s="120">
        <v>0</v>
      </c>
    </row>
    <row r="29" spans="2:14" ht="15.75" thickBot="1" x14ac:dyDescent="0.3">
      <c r="B29" s="44">
        <v>10</v>
      </c>
      <c r="C29" s="144" t="s">
        <v>35</v>
      </c>
      <c r="D29" s="145"/>
      <c r="E29" s="146"/>
      <c r="F29" s="67"/>
      <c r="G29" s="68"/>
      <c r="H29" s="33"/>
      <c r="I29" s="34"/>
      <c r="J29" s="33"/>
      <c r="K29" s="60"/>
      <c r="L29" s="35"/>
      <c r="M29" s="35"/>
      <c r="N29" s="34"/>
    </row>
    <row r="30" spans="2:14" ht="18.75" customHeight="1" thickBot="1" x14ac:dyDescent="0.3">
      <c r="B30" s="45">
        <v>11</v>
      </c>
      <c r="C30" s="147" t="s">
        <v>36</v>
      </c>
      <c r="D30" s="148"/>
      <c r="E30" s="149"/>
      <c r="F30" s="39">
        <f>F21+F23+F25+F26+F27+F28+F29</f>
        <v>83</v>
      </c>
      <c r="G30" s="40">
        <f>G21+G23+G25+G26+G27+G28+G29</f>
        <v>2246.0830000000001</v>
      </c>
      <c r="H30" s="39">
        <f t="shared" ref="H30:N30" si="0">H21+H23+H25+H26+H27+H28+H29</f>
        <v>76</v>
      </c>
      <c r="I30" s="40">
        <f t="shared" si="0"/>
        <v>1258.9960000000001</v>
      </c>
      <c r="J30" s="39">
        <f t="shared" si="0"/>
        <v>6</v>
      </c>
      <c r="K30" s="41">
        <f t="shared" si="0"/>
        <v>1249.0999999999999</v>
      </c>
      <c r="L30" s="41">
        <f t="shared" si="0"/>
        <v>2</v>
      </c>
      <c r="M30" s="41">
        <f t="shared" si="0"/>
        <v>0</v>
      </c>
      <c r="N30" s="40">
        <f t="shared" si="0"/>
        <v>4</v>
      </c>
    </row>
    <row r="31" spans="2:14" ht="15.75" thickBot="1" x14ac:dyDescent="0.3">
      <c r="B31" s="46">
        <v>12</v>
      </c>
      <c r="C31" s="150" t="s">
        <v>37</v>
      </c>
      <c r="D31" s="151"/>
      <c r="E31" s="152"/>
      <c r="F31" s="36"/>
      <c r="G31" s="37"/>
      <c r="H31" s="36"/>
      <c r="I31" s="37"/>
      <c r="J31" s="36"/>
      <c r="K31" s="38"/>
      <c r="L31" s="38"/>
      <c r="M31" s="38"/>
      <c r="N31" s="37"/>
    </row>
    <row r="45" spans="6:16" x14ac:dyDescent="0.25">
      <c r="F45" s="205"/>
      <c r="G45" s="204"/>
      <c r="H45" s="205"/>
      <c r="I45" s="204"/>
      <c r="J45" s="205"/>
      <c r="K45" s="204"/>
      <c r="L45" s="205"/>
      <c r="M45" s="205"/>
      <c r="N45" s="205"/>
      <c r="O45" s="29"/>
      <c r="P45" s="29"/>
    </row>
    <row r="46" spans="6:16" x14ac:dyDescent="0.25">
      <c r="F46" s="205"/>
      <c r="G46" s="204"/>
      <c r="H46" s="205"/>
      <c r="I46" s="204"/>
      <c r="J46" s="205"/>
      <c r="K46" s="204"/>
      <c r="L46" s="205"/>
      <c r="M46" s="205"/>
      <c r="N46" s="205"/>
      <c r="O46" s="29"/>
      <c r="P46" s="29"/>
    </row>
    <row r="47" spans="6:16" x14ac:dyDescent="0.25">
      <c r="F47" s="205"/>
      <c r="G47" s="204"/>
      <c r="H47" s="205"/>
      <c r="I47" s="204"/>
      <c r="J47" s="205"/>
      <c r="K47" s="204"/>
      <c r="L47" s="205"/>
      <c r="M47" s="205"/>
      <c r="N47" s="205"/>
      <c r="O47" s="29"/>
      <c r="P47" s="29"/>
    </row>
    <row r="48" spans="6:16" x14ac:dyDescent="0.25">
      <c r="F48" s="205"/>
      <c r="G48" s="204"/>
      <c r="H48" s="205"/>
      <c r="I48" s="204"/>
      <c r="J48" s="205"/>
      <c r="K48" s="204"/>
      <c r="L48" s="205"/>
      <c r="M48" s="205"/>
      <c r="N48" s="205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E22" zoomScale="120" zoomScaleNormal="100" zoomScaleSheetLayoutView="120" workbookViewId="0">
      <selection activeCell="H32" sqref="H32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7" t="s">
        <v>69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3:18" ht="22.5" customHeight="1" x14ac:dyDescent="0.25">
      <c r="C9" s="230" t="s">
        <v>53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</row>
    <row r="10" spans="3:18" ht="22.5" customHeight="1" x14ac:dyDescent="0.3">
      <c r="C10" s="212" t="s">
        <v>66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12"/>
      <c r="Q10" s="12"/>
      <c r="R10" s="13"/>
    </row>
    <row r="11" spans="3:18" ht="16.5" customHeight="1" x14ac:dyDescent="0.25">
      <c r="C11" s="214" t="s">
        <v>38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8" t="s">
        <v>71</v>
      </c>
      <c r="R13" s="59">
        <v>2020</v>
      </c>
    </row>
    <row r="14" spans="3:18" ht="12" customHeight="1" thickBot="1" x14ac:dyDescent="0.3">
      <c r="C14" s="7"/>
      <c r="Q14" s="66"/>
      <c r="R14" s="66"/>
    </row>
    <row r="15" spans="3:18" ht="42" customHeight="1" x14ac:dyDescent="0.25">
      <c r="C15" s="233" t="s">
        <v>16</v>
      </c>
      <c r="D15" s="236" t="s">
        <v>17</v>
      </c>
      <c r="E15" s="237"/>
      <c r="F15" s="238"/>
      <c r="G15" s="245" t="s">
        <v>43</v>
      </c>
      <c r="H15" s="246"/>
      <c r="I15" s="247" t="s">
        <v>44</v>
      </c>
      <c r="J15" s="248"/>
      <c r="K15" s="248"/>
      <c r="L15" s="248"/>
      <c r="M15" s="248"/>
      <c r="N15" s="249"/>
      <c r="O15" s="245" t="s">
        <v>45</v>
      </c>
      <c r="P15" s="246"/>
      <c r="Q15" s="245" t="s">
        <v>46</v>
      </c>
      <c r="R15" s="246"/>
    </row>
    <row r="16" spans="3:18" ht="15" customHeight="1" x14ac:dyDescent="0.25">
      <c r="C16" s="234"/>
      <c r="D16" s="239"/>
      <c r="E16" s="240"/>
      <c r="F16" s="241"/>
      <c r="G16" s="221" t="s">
        <v>19</v>
      </c>
      <c r="H16" s="250" t="s">
        <v>20</v>
      </c>
      <c r="I16" s="221" t="s">
        <v>19</v>
      </c>
      <c r="J16" s="224" t="s">
        <v>20</v>
      </c>
      <c r="K16" s="257" t="s">
        <v>42</v>
      </c>
      <c r="L16" s="258"/>
      <c r="M16" s="258"/>
      <c r="N16" s="259"/>
      <c r="O16" s="221" t="s">
        <v>19</v>
      </c>
      <c r="P16" s="250" t="s">
        <v>20</v>
      </c>
      <c r="Q16" s="221" t="s">
        <v>19</v>
      </c>
      <c r="R16" s="250" t="s">
        <v>20</v>
      </c>
    </row>
    <row r="17" spans="2:18" ht="15" customHeight="1" x14ac:dyDescent="0.25">
      <c r="C17" s="234"/>
      <c r="D17" s="239"/>
      <c r="E17" s="240"/>
      <c r="F17" s="241"/>
      <c r="G17" s="222"/>
      <c r="H17" s="251"/>
      <c r="I17" s="222"/>
      <c r="J17" s="225"/>
      <c r="K17" s="194" t="s">
        <v>41</v>
      </c>
      <c r="L17" s="254" t="s">
        <v>26</v>
      </c>
      <c r="M17" s="255"/>
      <c r="N17" s="256"/>
      <c r="O17" s="222"/>
      <c r="P17" s="251"/>
      <c r="Q17" s="222"/>
      <c r="R17" s="251"/>
    </row>
    <row r="18" spans="2:18" ht="87" customHeight="1" x14ac:dyDescent="0.25">
      <c r="C18" s="234"/>
      <c r="D18" s="242"/>
      <c r="E18" s="243"/>
      <c r="F18" s="244"/>
      <c r="G18" s="223"/>
      <c r="H18" s="252"/>
      <c r="I18" s="223"/>
      <c r="J18" s="226"/>
      <c r="K18" s="253"/>
      <c r="L18" s="69" t="s">
        <v>39</v>
      </c>
      <c r="M18" s="69" t="s">
        <v>63</v>
      </c>
      <c r="N18" s="70" t="s">
        <v>40</v>
      </c>
      <c r="O18" s="223"/>
      <c r="P18" s="252"/>
      <c r="Q18" s="223"/>
      <c r="R18" s="252"/>
    </row>
    <row r="19" spans="2:18" s="7" customFormat="1" ht="15.75" thickBot="1" x14ac:dyDescent="0.3">
      <c r="C19" s="235"/>
      <c r="D19" s="216">
        <v>1</v>
      </c>
      <c r="E19" s="217"/>
      <c r="F19" s="218"/>
      <c r="G19" s="128">
        <v>2</v>
      </c>
      <c r="H19" s="129">
        <v>3</v>
      </c>
      <c r="I19" s="128">
        <v>4</v>
      </c>
      <c r="J19" s="130">
        <v>5</v>
      </c>
      <c r="K19" s="130">
        <v>6</v>
      </c>
      <c r="L19" s="130">
        <v>7</v>
      </c>
      <c r="M19" s="130">
        <v>8</v>
      </c>
      <c r="N19" s="129">
        <v>9</v>
      </c>
      <c r="O19" s="128">
        <v>10</v>
      </c>
      <c r="P19" s="129">
        <v>11</v>
      </c>
      <c r="Q19" s="128">
        <v>12</v>
      </c>
      <c r="R19" s="129">
        <v>13</v>
      </c>
    </row>
    <row r="20" spans="2:18" ht="27" customHeight="1" x14ac:dyDescent="0.25">
      <c r="C20" s="125">
        <v>1</v>
      </c>
      <c r="D20" s="260" t="s">
        <v>28</v>
      </c>
      <c r="E20" s="262" t="s">
        <v>31</v>
      </c>
      <c r="F20" s="126" t="s">
        <v>33</v>
      </c>
      <c r="G20" s="87">
        <f>323+7</f>
        <v>330</v>
      </c>
      <c r="H20" s="86">
        <f>1326+35</f>
        <v>1361</v>
      </c>
      <c r="I20" s="91">
        <v>27</v>
      </c>
      <c r="J20" s="86">
        <v>113.48</v>
      </c>
      <c r="K20" s="91">
        <v>27</v>
      </c>
      <c r="L20" s="91">
        <v>0</v>
      </c>
      <c r="M20" s="91">
        <v>0</v>
      </c>
      <c r="N20" s="91">
        <v>0</v>
      </c>
      <c r="O20" s="91">
        <f>144+5</f>
        <v>149</v>
      </c>
      <c r="P20" s="86">
        <f>683.32+25</f>
        <v>708.32</v>
      </c>
      <c r="Q20" s="82">
        <f>198+9+24</f>
        <v>231</v>
      </c>
      <c r="R20" s="127">
        <f>1055.74+34.842+120</f>
        <v>1210.5820000000001</v>
      </c>
    </row>
    <row r="21" spans="2:18" ht="30.75" customHeight="1" x14ac:dyDescent="0.25">
      <c r="C21" s="25">
        <v>2</v>
      </c>
      <c r="D21" s="260"/>
      <c r="E21" s="263"/>
      <c r="F21" s="96" t="s">
        <v>34</v>
      </c>
      <c r="G21" s="75">
        <f>6+26</f>
        <v>32</v>
      </c>
      <c r="H21" s="77">
        <f>69+183</f>
        <v>252</v>
      </c>
      <c r="I21" s="78">
        <f>1+2</f>
        <v>3</v>
      </c>
      <c r="J21" s="77">
        <f>6.57+10</f>
        <v>16.57</v>
      </c>
      <c r="K21" s="78">
        <f>1+2</f>
        <v>3</v>
      </c>
      <c r="L21" s="78">
        <v>0</v>
      </c>
      <c r="M21" s="78">
        <v>0</v>
      </c>
      <c r="N21" s="78">
        <v>0</v>
      </c>
      <c r="O21" s="78">
        <f>109+19</f>
        <v>128</v>
      </c>
      <c r="P21" s="77">
        <f>455.36+148</f>
        <v>603.36</v>
      </c>
      <c r="Q21" s="78">
        <f>149+82</f>
        <v>231</v>
      </c>
      <c r="R21" s="76">
        <f>632.624+437</f>
        <v>1069.624</v>
      </c>
    </row>
    <row r="22" spans="2:18" ht="19.5" customHeight="1" x14ac:dyDescent="0.25">
      <c r="C22" s="25">
        <v>3</v>
      </c>
      <c r="D22" s="260"/>
      <c r="E22" s="219" t="s">
        <v>32</v>
      </c>
      <c r="F22" s="97" t="s">
        <v>33</v>
      </c>
      <c r="G22" s="75">
        <v>12</v>
      </c>
      <c r="H22" s="77">
        <v>285.27999999999997</v>
      </c>
      <c r="I22" s="78">
        <v>2</v>
      </c>
      <c r="J22" s="77">
        <v>58.16</v>
      </c>
      <c r="K22" s="78">
        <v>2</v>
      </c>
      <c r="L22" s="78">
        <v>0</v>
      </c>
      <c r="M22" s="78">
        <v>0</v>
      </c>
      <c r="N22" s="78">
        <v>0</v>
      </c>
      <c r="O22" s="123">
        <v>4</v>
      </c>
      <c r="P22" s="124">
        <v>16.899999999999999</v>
      </c>
      <c r="Q22" s="123">
        <v>0</v>
      </c>
      <c r="R22" s="123">
        <v>0</v>
      </c>
    </row>
    <row r="23" spans="2:18" ht="29.25" customHeight="1" thickBot="1" x14ac:dyDescent="0.3">
      <c r="C23" s="26">
        <v>4</v>
      </c>
      <c r="D23" s="261"/>
      <c r="E23" s="220"/>
      <c r="F23" s="98" t="s">
        <v>34</v>
      </c>
      <c r="G23" s="80">
        <f>12+1</f>
        <v>13</v>
      </c>
      <c r="H23" s="90">
        <f>70.66+8</f>
        <v>78.66</v>
      </c>
      <c r="I23" s="84">
        <v>3</v>
      </c>
      <c r="J23" s="90">
        <v>21.82</v>
      </c>
      <c r="K23" s="84">
        <v>3</v>
      </c>
      <c r="L23" s="84">
        <v>0</v>
      </c>
      <c r="M23" s="84">
        <v>0</v>
      </c>
      <c r="N23" s="84">
        <v>0</v>
      </c>
      <c r="O23" s="84">
        <v>1</v>
      </c>
      <c r="P23" s="90">
        <v>35.9</v>
      </c>
      <c r="Q23" s="93">
        <v>2</v>
      </c>
      <c r="R23" s="100">
        <v>144.06</v>
      </c>
    </row>
    <row r="24" spans="2:18" ht="33.75" customHeight="1" x14ac:dyDescent="0.25">
      <c r="B24" s="7">
        <f>21</f>
        <v>21</v>
      </c>
      <c r="C24" s="24">
        <v>5</v>
      </c>
      <c r="D24" s="267" t="s">
        <v>29</v>
      </c>
      <c r="E24" s="27" t="s">
        <v>31</v>
      </c>
      <c r="F24" s="99" t="s">
        <v>34</v>
      </c>
      <c r="G24" s="81">
        <f>2</f>
        <v>2</v>
      </c>
      <c r="H24" s="101">
        <f>48.2</f>
        <v>48.2</v>
      </c>
      <c r="I24" s="92">
        <v>0</v>
      </c>
      <c r="J24" s="92">
        <v>0</v>
      </c>
      <c r="K24" s="73">
        <v>0</v>
      </c>
      <c r="L24" s="73">
        <v>0</v>
      </c>
      <c r="M24" s="73">
        <v>0</v>
      </c>
      <c r="N24" s="73">
        <v>0</v>
      </c>
      <c r="O24" s="74">
        <f>1</f>
        <v>1</v>
      </c>
      <c r="P24" s="73">
        <f>43.2</f>
        <v>43.2</v>
      </c>
      <c r="Q24" s="88">
        <f>2+2</f>
        <v>4</v>
      </c>
      <c r="R24" s="89">
        <f>50.1+242</f>
        <v>292.10000000000002</v>
      </c>
    </row>
    <row r="25" spans="2:18" ht="36.75" customHeight="1" thickBot="1" x14ac:dyDescent="0.3">
      <c r="C25" s="26">
        <v>6</v>
      </c>
      <c r="D25" s="261"/>
      <c r="E25" s="28" t="s">
        <v>32</v>
      </c>
      <c r="F25" s="98" t="s">
        <v>34</v>
      </c>
      <c r="G25" s="83">
        <v>11</v>
      </c>
      <c r="H25" s="102">
        <v>1667.24</v>
      </c>
      <c r="I25" s="93">
        <v>4</v>
      </c>
      <c r="J25" s="93">
        <v>332.68</v>
      </c>
      <c r="K25" s="84">
        <v>1</v>
      </c>
      <c r="L25" s="84">
        <v>3</v>
      </c>
      <c r="M25" s="90">
        <v>0</v>
      </c>
      <c r="N25" s="90">
        <v>0</v>
      </c>
      <c r="O25" s="84">
        <v>0</v>
      </c>
      <c r="P25" s="84">
        <v>0</v>
      </c>
      <c r="Q25" s="103">
        <f>1+1</f>
        <v>2</v>
      </c>
      <c r="R25" s="104">
        <f>59.9+55.89</f>
        <v>115.78999999999999</v>
      </c>
    </row>
    <row r="26" spans="2:18" ht="44.25" customHeight="1" x14ac:dyDescent="0.25">
      <c r="C26" s="24">
        <v>7</v>
      </c>
      <c r="D26" s="267" t="s">
        <v>30</v>
      </c>
      <c r="E26" s="27" t="s">
        <v>31</v>
      </c>
      <c r="F26" s="71" t="s">
        <v>34</v>
      </c>
      <c r="G26" s="81">
        <v>0</v>
      </c>
      <c r="H26" s="105">
        <v>0</v>
      </c>
      <c r="I26" s="92">
        <v>0</v>
      </c>
      <c r="J26" s="92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88">
        <v>1</v>
      </c>
      <c r="R26" s="89">
        <v>1.18</v>
      </c>
    </row>
    <row r="27" spans="2:18" ht="30.75" customHeight="1" thickBot="1" x14ac:dyDescent="0.3">
      <c r="C27" s="26">
        <v>8</v>
      </c>
      <c r="D27" s="261"/>
      <c r="E27" s="28" t="s">
        <v>32</v>
      </c>
      <c r="F27" s="72" t="s">
        <v>34</v>
      </c>
      <c r="G27" s="83">
        <v>0</v>
      </c>
      <c r="H27" s="106">
        <v>0</v>
      </c>
      <c r="I27" s="93">
        <v>0</v>
      </c>
      <c r="J27" s="93">
        <v>0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1572</v>
      </c>
      <c r="Q27" s="103">
        <v>0</v>
      </c>
      <c r="R27" s="104">
        <v>0</v>
      </c>
    </row>
    <row r="28" spans="2:18" ht="51.75" customHeight="1" x14ac:dyDescent="0.25">
      <c r="C28" s="24">
        <v>9</v>
      </c>
      <c r="D28" s="267" t="s">
        <v>35</v>
      </c>
      <c r="E28" s="268" t="s">
        <v>47</v>
      </c>
      <c r="F28" s="269"/>
      <c r="G28" s="81">
        <v>5</v>
      </c>
      <c r="H28" s="105">
        <v>13888</v>
      </c>
      <c r="I28" s="74">
        <v>2</v>
      </c>
      <c r="J28" s="74">
        <v>7557.2</v>
      </c>
      <c r="K28" s="74">
        <v>0</v>
      </c>
      <c r="L28" s="74">
        <v>2</v>
      </c>
      <c r="M28" s="74">
        <v>0</v>
      </c>
      <c r="N28" s="74">
        <v>0</v>
      </c>
      <c r="O28" s="74">
        <v>0</v>
      </c>
      <c r="P28" s="74">
        <v>0</v>
      </c>
      <c r="Q28" s="88">
        <v>0</v>
      </c>
      <c r="R28" s="89">
        <v>0</v>
      </c>
    </row>
    <row r="29" spans="2:18" ht="23.25" customHeight="1" x14ac:dyDescent="0.25">
      <c r="C29" s="25">
        <v>10</v>
      </c>
      <c r="D29" s="260"/>
      <c r="E29" s="270" t="s">
        <v>48</v>
      </c>
      <c r="F29" s="271"/>
      <c r="G29" s="75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9">
        <v>0</v>
      </c>
    </row>
    <row r="30" spans="2:18" ht="50.25" customHeight="1" x14ac:dyDescent="0.25">
      <c r="C30" s="25">
        <v>11</v>
      </c>
      <c r="D30" s="260"/>
      <c r="E30" s="270" t="s">
        <v>49</v>
      </c>
      <c r="F30" s="271"/>
      <c r="G30" s="75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9">
        <v>0</v>
      </c>
    </row>
    <row r="31" spans="2:18" ht="25.5" customHeight="1" x14ac:dyDescent="0.25">
      <c r="C31" s="25">
        <v>12</v>
      </c>
      <c r="D31" s="260"/>
      <c r="E31" s="270" t="s">
        <v>50</v>
      </c>
      <c r="F31" s="271"/>
      <c r="G31" s="75">
        <f>1</f>
        <v>1</v>
      </c>
      <c r="H31" s="78">
        <f>7.4</f>
        <v>7.4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9">
        <v>0</v>
      </c>
    </row>
    <row r="32" spans="2:18" ht="50.25" customHeight="1" x14ac:dyDescent="0.25">
      <c r="C32" s="25">
        <v>13</v>
      </c>
      <c r="D32" s="260"/>
      <c r="E32" s="270" t="s">
        <v>51</v>
      </c>
      <c r="F32" s="271"/>
      <c r="G32" s="75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9">
        <v>0</v>
      </c>
    </row>
    <row r="33" spans="3:18" ht="50.25" customHeight="1" thickBot="1" x14ac:dyDescent="0.3">
      <c r="C33" s="26">
        <v>14</v>
      </c>
      <c r="D33" s="261"/>
      <c r="E33" s="272" t="s">
        <v>52</v>
      </c>
      <c r="F33" s="273"/>
      <c r="G33" s="80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5">
        <v>0</v>
      </c>
    </row>
    <row r="34" spans="3:18" ht="21" customHeight="1" thickBot="1" x14ac:dyDescent="0.3">
      <c r="C34" s="65">
        <v>15</v>
      </c>
      <c r="D34" s="264" t="s">
        <v>36</v>
      </c>
      <c r="E34" s="265"/>
      <c r="F34" s="266"/>
      <c r="G34" s="94">
        <f>SUM(G20:G33)</f>
        <v>406</v>
      </c>
      <c r="H34" s="94">
        <f>SUM(H20:H33)</f>
        <v>17587.780000000002</v>
      </c>
      <c r="I34" s="94">
        <f t="shared" ref="I34:R34" si="0">SUM(I20:I33)</f>
        <v>41</v>
      </c>
      <c r="J34" s="94">
        <f t="shared" si="0"/>
        <v>8099.91</v>
      </c>
      <c r="K34" s="94">
        <f t="shared" si="0"/>
        <v>36</v>
      </c>
      <c r="L34" s="94">
        <f t="shared" si="0"/>
        <v>5</v>
      </c>
      <c r="M34" s="94">
        <f t="shared" si="0"/>
        <v>0</v>
      </c>
      <c r="N34" s="94">
        <f t="shared" si="0"/>
        <v>0</v>
      </c>
      <c r="O34" s="94">
        <f t="shared" si="0"/>
        <v>285</v>
      </c>
      <c r="P34" s="94">
        <f t="shared" si="0"/>
        <v>2979.6800000000003</v>
      </c>
      <c r="Q34" s="94">
        <f t="shared" si="0"/>
        <v>471</v>
      </c>
      <c r="R34" s="95">
        <f t="shared" si="0"/>
        <v>2833.3359999999998</v>
      </c>
    </row>
    <row r="49" spans="7:18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7:18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7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7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7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7:18" x14ac:dyDescent="0.25"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61"/>
    </row>
    <row r="55" spans="7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61"/>
    </row>
    <row r="56" spans="7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7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7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7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7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7:18" x14ac:dyDescent="0.25">
      <c r="G61" s="62"/>
      <c r="H61" s="63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7:18" x14ac:dyDescent="0.25">
      <c r="G62" s="62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7:18" x14ac:dyDescent="0.25">
      <c r="G63" s="62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7:18" x14ac:dyDescent="0.25">
      <c r="G64" s="62"/>
      <c r="H64" s="63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7:18" x14ac:dyDescent="0.25">
      <c r="G65" s="62"/>
      <c r="H65" s="63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7:18" x14ac:dyDescent="0.25"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2020-10-16T09:54:39Z</dcterms:modified>
</cp:coreProperties>
</file>